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ekkrol\Desktop\"/>
    </mc:Choice>
  </mc:AlternateContent>
  <bookViews>
    <workbookView xWindow="120" yWindow="120" windowWidth="11640" windowHeight="6225" tabRatio="673"/>
  </bookViews>
  <sheets>
    <sheet name="kalkulator opłat za ciepło" sheetId="168" r:id="rId1"/>
  </sheets>
  <definedNames>
    <definedName name="Grupa_taryfowa">'kalkulator opłat za ciepło'!#REF!</definedName>
    <definedName name="gt">'kalkulator opłat za ciepło'!$F$33:$J$33</definedName>
    <definedName name="gw">'kalkulator opłat za ciepło'!$F$33:$I$33</definedName>
    <definedName name="_xlnm.Print_Area" localSheetId="0">'kalkulator opłat za ciepło'!#REF!</definedName>
  </definedNames>
  <calcPr calcId="152511"/>
</workbook>
</file>

<file path=xl/calcChain.xml><?xml version="1.0" encoding="utf-8"?>
<calcChain xmlns="http://schemas.openxmlformats.org/spreadsheetml/2006/main">
  <c r="J35" i="168" l="1"/>
  <c r="H35" i="168"/>
  <c r="G35" i="168"/>
  <c r="F35" i="168"/>
  <c r="I41" i="168"/>
  <c r="J42" i="168" l="1"/>
  <c r="I42" i="168"/>
  <c r="H42" i="168"/>
  <c r="G42" i="168"/>
  <c r="F42" i="168"/>
  <c r="J41" i="168"/>
  <c r="H41" i="168"/>
  <c r="G41" i="168"/>
  <c r="F41" i="168"/>
  <c r="E15" i="168" l="1"/>
  <c r="E22" i="168" l="1"/>
  <c r="E17" i="168" l="1"/>
  <c r="E23" i="168"/>
  <c r="E16" i="168"/>
  <c r="E21" i="168"/>
  <c r="G21" i="168" s="1"/>
  <c r="H21" i="168" s="1"/>
  <c r="G23" i="168" l="1"/>
  <c r="H23" i="168" s="1"/>
  <c r="E18" i="168"/>
  <c r="E24" i="168"/>
  <c r="G22" i="168"/>
  <c r="H22" i="168" l="1"/>
  <c r="G26" i="168"/>
  <c r="H26" i="168" s="1"/>
</calcChain>
</file>

<file path=xl/comments1.xml><?xml version="1.0" encoding="utf-8"?>
<comments xmlns="http://schemas.openxmlformats.org/spreadsheetml/2006/main">
  <authors>
    <author>marekkrol</author>
  </authors>
  <commentList>
    <comment ref="D8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c.o. (centralnego ogrzewania)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c.w.u. (ciepłej wody użytkowej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1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c.o., c.w.u. lub c.o.+ c.w.u. z okresu 12 miesięcy (01.09.2016 - 31.08.2017)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<sst xmlns="http://schemas.openxmlformats.org/spreadsheetml/2006/main" count="59" uniqueCount="36">
  <si>
    <t>zł/GJ</t>
  </si>
  <si>
    <t>O-p</t>
  </si>
  <si>
    <t>I-w</t>
  </si>
  <si>
    <t>G-w</t>
  </si>
  <si>
    <t>G-z</t>
  </si>
  <si>
    <t>zł/MW</t>
  </si>
  <si>
    <t>j.m</t>
  </si>
  <si>
    <t>Grupa taryfowa</t>
  </si>
  <si>
    <t>Moc na cele c.o.</t>
  </si>
  <si>
    <t>Moc na cele c.w.u.</t>
  </si>
  <si>
    <t>Roczne zużycie ciepła
na cele c.o., c.w.u. lub c.o. + c.w.u.</t>
  </si>
  <si>
    <t>Grupa taryfowa obiektu</t>
  </si>
  <si>
    <t>MW</t>
  </si>
  <si>
    <t>GJ</t>
  </si>
  <si>
    <t>O-n</t>
  </si>
  <si>
    <t>DANE DOTYCZĄCE OBIEKTU ODBIORCY</t>
  </si>
  <si>
    <t>Wzrost lub spadek w %</t>
  </si>
  <si>
    <t>Wzrost lub spadek w zł</t>
  </si>
  <si>
    <t>UWAGA! Proszę wypełnić danymi tylko żółte pola</t>
  </si>
  <si>
    <t>ciepło + przesył ciepła</t>
  </si>
  <si>
    <t>moc + przesył mocy</t>
  </si>
  <si>
    <t>zł/MW/rok</t>
  </si>
  <si>
    <t>KALKULATOR ROCZNYCH OPŁAT ZA CIEPŁO</t>
  </si>
  <si>
    <t>zł</t>
  </si>
  <si>
    <t>Opłaty roczne razem</t>
  </si>
  <si>
    <t>%</t>
  </si>
  <si>
    <t>zł/rok</t>
  </si>
  <si>
    <t>Opłata za zamówioną moc
i przesył mocy na cele c.o. - opłaty stałe</t>
  </si>
  <si>
    <t>Opłata za zamówioną moc
i przesył mocy na cele c.w.u. - opłaty stałe</t>
  </si>
  <si>
    <t>Opłata za ciepło i przesył ciepła - opłaty zmienne</t>
  </si>
  <si>
    <t>Różnica w całkowitych opłatach za ciepło</t>
  </si>
  <si>
    <t>Ceny i stawki opłat obowiązujące w okresie 01.02.2019 - 30.09.2019</t>
  </si>
  <si>
    <t>Ceny i stawki opłat obowiązujące w okresie 01.11.2019 - 31.10.2020</t>
  </si>
  <si>
    <t>Opłaty wg taryfy obowiązującej od 01.02.2019 do 31.10.2019r.</t>
  </si>
  <si>
    <t>Opłaty wg taryfy obowiązującej od 01.11.2019r.</t>
  </si>
  <si>
    <r>
      <rPr>
        <b/>
        <i/>
        <u/>
        <sz val="10"/>
        <rFont val="Times New Roman CE"/>
        <charset val="238"/>
      </rPr>
      <t>UWAGA!</t>
    </r>
    <r>
      <rPr>
        <i/>
        <sz val="10"/>
        <rFont val="Times New Roman CE"/>
        <charset val="238"/>
      </rPr>
      <t xml:space="preserve">
Wszystkie ceny uwidocznione w powyższych wyliczeniach są cenami netto.
Powyższe porównanie nie obejmuje innych opłat dodatkowych zamieszczanych na fakturach, związanych z uzupełnianiem ubytków nośnika, najmem pomieszczeń węzłów, eksploatacją instalacji, itp.
Aby wyliczenia były miarodajne, w kalkulatorze należy podać cztery informacje:
       a. oznaczenie grupy taryfowej obiektu którego dotyczą wyliczenia
       b. wielkość zamówionej mocy na cele c.o.
       c. wielkość zamówionej mocy na cele c.w.u.
       d. sumaryczne roczne zużycie ciepła
Informacje a-c znajdziecie Państwo na każdej fakturze za ciepło, natomiast dla uzyskania danych o których mowa w pkt. d, należy zsumować ilość zużytego ciepła [GJ] z faktur za ciepło z okresu 1 roku.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</si>
</sst>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00"/>
  </numFmts>
  <fonts count="26" x14ac:knownFonts="1"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b/>
      <i/>
      <sz val="12"/>
      <name val="Calibri"/>
      <family val="2"/>
      <charset val="238"/>
      <scheme val="minor"/>
    </font>
    <font>
      <i/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i/>
      <u/>
      <sz val="10"/>
      <name val="Times New Roman CE"/>
      <charset val="238"/>
    </font>
    <font>
      <b/>
      <u/>
      <sz val="13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Alignment="1"/>
    <xf numFmtId="0" fontId="6" fillId="0" borderId="0" xfId="0" applyFont="1"/>
    <xf numFmtId="0" fontId="5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2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9" fillId="9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/>
    <xf numFmtId="0" fontId="22" fillId="0" borderId="0" xfId="0" applyFont="1" applyBorder="1"/>
    <xf numFmtId="165" fontId="12" fillId="2" borderId="2" xfId="0" applyNumberFormat="1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21" fillId="4" borderId="9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3" fillId="6" borderId="1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2">
    <cellStyle name="Normalny" xfId="0" builtinId="0"/>
    <cellStyle name="Normalny_Zużycie z mocy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8</xdr:col>
      <xdr:colOff>308163</xdr:colOff>
      <xdr:row>28</xdr:row>
      <xdr:rowOff>152400</xdr:rowOff>
    </xdr:to>
    <xdr:sp macro="" textlink="">
      <xdr:nvSpPr>
        <xdr:cNvPr id="2" name="Prostokąt zaokrąglony 1"/>
        <xdr:cNvSpPr/>
      </xdr:nvSpPr>
      <xdr:spPr>
        <a:xfrm>
          <a:off x="645460" y="470087"/>
          <a:ext cx="8997203" cy="6987988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CI699"/>
  <sheetViews>
    <sheetView showGridLines="0" tabSelected="1" topLeftCell="A7" zoomScaleNormal="100" workbookViewId="0">
      <selection activeCell="L21" sqref="L21"/>
    </sheetView>
  </sheetViews>
  <sheetFormatPr defaultRowHeight="15.75" x14ac:dyDescent="0.25"/>
  <cols>
    <col min="3" max="3" width="7.6640625" customWidth="1"/>
    <col min="4" max="4" width="53.33203125" customWidth="1"/>
    <col min="5" max="5" width="18.6640625" customWidth="1"/>
    <col min="6" max="6" width="11.6640625" style="7" bestFit="1" customWidth="1"/>
    <col min="7" max="7" width="25.1640625" customWidth="1"/>
    <col min="8" max="8" width="27.6640625" style="3" customWidth="1"/>
    <col min="9" max="9" width="11.33203125" bestFit="1" customWidth="1"/>
    <col min="10" max="10" width="13.83203125" style="5" customWidth="1"/>
    <col min="11" max="11" width="9.5" bestFit="1" customWidth="1"/>
    <col min="12" max="12" width="11" style="5" bestFit="1" customWidth="1"/>
    <col min="13" max="13" width="9.5" bestFit="1" customWidth="1"/>
    <col min="14" max="14" width="11.33203125" style="5" customWidth="1"/>
    <col min="15" max="15" width="10.6640625" customWidth="1"/>
    <col min="16" max="16" width="16.5" bestFit="1" customWidth="1"/>
    <col min="17" max="17" width="15.5" customWidth="1"/>
    <col min="18" max="18" width="8.6640625" customWidth="1"/>
    <col min="19" max="19" width="8.1640625" customWidth="1"/>
    <col min="20" max="20" width="8.5" customWidth="1"/>
    <col min="22" max="22" width="7.6640625" style="2" customWidth="1"/>
    <col min="23" max="23" width="12.6640625" style="1" customWidth="1"/>
    <col min="24" max="26" width="10.6640625" style="1" customWidth="1"/>
    <col min="27" max="28" width="9.33203125" style="1" customWidth="1"/>
    <col min="29" max="33" width="10.6640625" style="1" customWidth="1"/>
    <col min="34" max="35" width="9.33203125" style="1" customWidth="1"/>
    <col min="36" max="36" width="5.6640625" style="1" customWidth="1"/>
    <col min="37" max="37" width="10.6640625" style="1" customWidth="1"/>
    <col min="38" max="38" width="11.1640625" style="1" customWidth="1"/>
    <col min="39" max="41" width="12.6640625" style="1" customWidth="1"/>
    <col min="42" max="42" width="14.6640625" style="1" customWidth="1"/>
    <col min="43" max="43" width="8.6640625" style="1" customWidth="1"/>
    <col min="44" max="44" width="10.6640625" style="1" customWidth="1"/>
    <col min="45" max="45" width="10.6640625" style="4" customWidth="1"/>
    <col min="46" max="51" width="10.6640625" style="1" customWidth="1"/>
    <col min="52" max="53" width="12.6640625" style="1" customWidth="1"/>
    <col min="54" max="55" width="10.6640625" style="1" customWidth="1"/>
    <col min="56" max="87" width="9.33203125" style="1" customWidth="1"/>
  </cols>
  <sheetData>
    <row r="1" spans="3:8" ht="16.5" thickBot="1" x14ac:dyDescent="0.3"/>
    <row r="2" spans="3:8" ht="21.75" thickBot="1" x14ac:dyDescent="0.4">
      <c r="C2" s="43" t="s">
        <v>22</v>
      </c>
      <c r="D2" s="44"/>
      <c r="E2" s="44"/>
      <c r="F2" s="44"/>
      <c r="G2" s="44"/>
      <c r="H2" s="45"/>
    </row>
    <row r="4" spans="3:8" ht="17.25" x14ac:dyDescent="0.3">
      <c r="C4" s="50" t="s">
        <v>18</v>
      </c>
      <c r="D4" s="50"/>
      <c r="E4" s="50"/>
      <c r="F4" s="50"/>
      <c r="G4" s="50"/>
      <c r="H4" s="50"/>
    </row>
    <row r="6" spans="3:8" x14ac:dyDescent="0.25">
      <c r="C6" s="48" t="s">
        <v>15</v>
      </c>
      <c r="D6" s="48"/>
      <c r="E6" s="48"/>
      <c r="F6" s="48"/>
    </row>
    <row r="7" spans="3:8" x14ac:dyDescent="0.25">
      <c r="C7" s="13"/>
      <c r="D7" s="13"/>
      <c r="E7" s="13"/>
      <c r="F7" s="13"/>
    </row>
    <row r="8" spans="3:8" x14ac:dyDescent="0.25">
      <c r="C8" s="8">
        <v>1</v>
      </c>
      <c r="D8" s="9" t="s">
        <v>11</v>
      </c>
      <c r="E8" s="24" t="s">
        <v>2</v>
      </c>
      <c r="F8" s="13"/>
    </row>
    <row r="9" spans="3:8" ht="16.5" thickBot="1" x14ac:dyDescent="0.3">
      <c r="C9" s="8">
        <v>2</v>
      </c>
      <c r="D9" s="9" t="s">
        <v>8</v>
      </c>
      <c r="E9" s="36">
        <v>7.0000000000000001E-3</v>
      </c>
      <c r="F9" s="12" t="s">
        <v>12</v>
      </c>
    </row>
    <row r="10" spans="3:8" ht="16.5" thickBot="1" x14ac:dyDescent="0.3">
      <c r="C10" s="8">
        <v>3</v>
      </c>
      <c r="D10" s="9" t="s">
        <v>9</v>
      </c>
      <c r="E10" s="37">
        <v>1E-3</v>
      </c>
      <c r="F10" s="12" t="s">
        <v>12</v>
      </c>
    </row>
    <row r="11" spans="3:8" ht="29.45" customHeight="1" thickBot="1" x14ac:dyDescent="0.3">
      <c r="C11" s="8">
        <v>4</v>
      </c>
      <c r="D11" s="10" t="s">
        <v>10</v>
      </c>
      <c r="E11" s="11">
        <v>22</v>
      </c>
      <c r="F11" s="12" t="s">
        <v>13</v>
      </c>
    </row>
    <row r="14" spans="3:8" ht="16.7" customHeight="1" x14ac:dyDescent="0.25">
      <c r="C14" s="49" t="s">
        <v>33</v>
      </c>
      <c r="D14" s="49"/>
      <c r="E14" s="49"/>
      <c r="F14" s="49"/>
    </row>
    <row r="15" spans="3:8" ht="30" x14ac:dyDescent="0.25">
      <c r="C15" s="14">
        <v>1</v>
      </c>
      <c r="D15" s="15" t="s">
        <v>27</v>
      </c>
      <c r="E15" s="23">
        <f>(HLOOKUP(E8,F33:J35,3))*E9</f>
        <v>929.65600000000006</v>
      </c>
      <c r="F15" s="12" t="s">
        <v>26</v>
      </c>
    </row>
    <row r="16" spans="3:8" ht="30" x14ac:dyDescent="0.25">
      <c r="C16" s="8">
        <v>2</v>
      </c>
      <c r="D16" s="10" t="s">
        <v>28</v>
      </c>
      <c r="E16" s="23">
        <f>(HLOOKUP(E8,F33:J35,3))*E10</f>
        <v>132.80799999999999</v>
      </c>
      <c r="F16" s="12" t="s">
        <v>26</v>
      </c>
    </row>
    <row r="17" spans="3:10" x14ac:dyDescent="0.25">
      <c r="C17" s="8">
        <v>3</v>
      </c>
      <c r="D17" s="9" t="s">
        <v>29</v>
      </c>
      <c r="E17" s="23">
        <f>(HLOOKUP(E8,F33:J35,2))*E11</f>
        <v>1122.8799999999999</v>
      </c>
      <c r="F17" s="12" t="s">
        <v>0</v>
      </c>
    </row>
    <row r="18" spans="3:10" ht="22.5" customHeight="1" x14ac:dyDescent="0.25">
      <c r="D18" s="25" t="s">
        <v>24</v>
      </c>
      <c r="E18" s="26">
        <f>SUM(E15:E17)</f>
        <v>2185.3440000000001</v>
      </c>
      <c r="F18" s="27" t="s">
        <v>23</v>
      </c>
    </row>
    <row r="20" spans="3:10" x14ac:dyDescent="0.25">
      <c r="C20" s="39" t="s">
        <v>34</v>
      </c>
      <c r="D20" s="39"/>
      <c r="E20" s="39"/>
      <c r="F20" s="39"/>
      <c r="G20" s="16" t="s">
        <v>17</v>
      </c>
      <c r="H20" s="16" t="s">
        <v>16</v>
      </c>
    </row>
    <row r="21" spans="3:10" ht="30" x14ac:dyDescent="0.25">
      <c r="C21" s="14">
        <v>1</v>
      </c>
      <c r="D21" s="15" t="s">
        <v>27</v>
      </c>
      <c r="E21" s="23">
        <f>(HLOOKUP(E8,F40:J42,3))*E9</f>
        <v>989.04946000000007</v>
      </c>
      <c r="F21" s="12" t="s">
        <v>26</v>
      </c>
      <c r="G21" s="29">
        <f>E21-E15</f>
        <v>59.393460000000005</v>
      </c>
      <c r="H21" s="29">
        <f>(G21*100)/E15</f>
        <v>6.3887567014035298</v>
      </c>
    </row>
    <row r="22" spans="3:10" ht="30" x14ac:dyDescent="0.25">
      <c r="C22" s="8">
        <v>2</v>
      </c>
      <c r="D22" s="10" t="s">
        <v>28</v>
      </c>
      <c r="E22" s="23">
        <f>(HLOOKUP(E8,F40:J42,3))*E10</f>
        <v>141.29277999999999</v>
      </c>
      <c r="F22" s="12" t="s">
        <v>26</v>
      </c>
      <c r="G22" s="29">
        <f t="shared" ref="G22:G23" si="0">E22-E16</f>
        <v>8.4847800000000007</v>
      </c>
      <c r="H22" s="29">
        <f t="shared" ref="H22:H23" si="1">(G22*100)/E16</f>
        <v>6.3887567014035307</v>
      </c>
    </row>
    <row r="23" spans="3:10" x14ac:dyDescent="0.25">
      <c r="C23" s="8">
        <v>3</v>
      </c>
      <c r="D23" s="9" t="s">
        <v>29</v>
      </c>
      <c r="E23" s="23">
        <f>(HLOOKUP(E8,F40:J42,2))*E11</f>
        <v>1157.6399999999999</v>
      </c>
      <c r="F23" s="12" t="s">
        <v>0</v>
      </c>
      <c r="G23" s="29">
        <f t="shared" si="0"/>
        <v>34.759999999999991</v>
      </c>
      <c r="H23" s="29">
        <f t="shared" si="1"/>
        <v>3.095611285266457</v>
      </c>
    </row>
    <row r="24" spans="3:10" ht="21" customHeight="1" x14ac:dyDescent="0.25">
      <c r="C24" s="28"/>
      <c r="D24" s="25" t="s">
        <v>24</v>
      </c>
      <c r="E24" s="26">
        <f>SUM(E21:E23)</f>
        <v>2287.9822399999998</v>
      </c>
      <c r="F24" s="27" t="s">
        <v>23</v>
      </c>
      <c r="H24"/>
    </row>
    <row r="25" spans="3:10" x14ac:dyDescent="0.25">
      <c r="G25" s="16" t="s">
        <v>23</v>
      </c>
      <c r="H25" s="16" t="s">
        <v>25</v>
      </c>
    </row>
    <row r="26" spans="3:10" x14ac:dyDescent="0.25">
      <c r="C26" s="40" t="s">
        <v>30</v>
      </c>
      <c r="D26" s="41"/>
      <c r="E26" s="41"/>
      <c r="F26" s="42"/>
      <c r="G26" s="30">
        <f>SUM(G21:G23)</f>
        <v>102.63824</v>
      </c>
      <c r="H26" s="30">
        <f>(G26*100)/E18</f>
        <v>4.6966628594857376</v>
      </c>
    </row>
    <row r="28" spans="3:10" ht="144" customHeight="1" x14ac:dyDescent="0.25">
      <c r="C28" s="46" t="s">
        <v>35</v>
      </c>
      <c r="D28" s="47"/>
      <c r="E28" s="47"/>
      <c r="F28" s="47"/>
      <c r="G28" s="47"/>
      <c r="H28" s="47"/>
    </row>
    <row r="30" spans="3:10" hidden="1" x14ac:dyDescent="0.25"/>
    <row r="31" spans="3:10" hidden="1" x14ac:dyDescent="0.25">
      <c r="D31" s="38" t="s">
        <v>31</v>
      </c>
      <c r="E31" s="38"/>
      <c r="F31" s="38"/>
      <c r="G31" s="38"/>
      <c r="H31" s="38"/>
      <c r="I31" s="38"/>
      <c r="J31" s="38"/>
    </row>
    <row r="32" spans="3:10" hidden="1" x14ac:dyDescent="0.25"/>
    <row r="33" spans="4:33" hidden="1" x14ac:dyDescent="0.25">
      <c r="D33" s="19" t="s">
        <v>7</v>
      </c>
      <c r="E33" s="19" t="s">
        <v>6</v>
      </c>
      <c r="F33" s="20" t="s">
        <v>3</v>
      </c>
      <c r="G33" s="19" t="s">
        <v>4</v>
      </c>
      <c r="H33" s="20" t="s">
        <v>2</v>
      </c>
      <c r="I33" s="20" t="s">
        <v>14</v>
      </c>
      <c r="J33" s="20" t="s">
        <v>1</v>
      </c>
    </row>
    <row r="34" spans="4:33" hidden="1" x14ac:dyDescent="0.25">
      <c r="D34" s="17" t="s">
        <v>19</v>
      </c>
      <c r="E34" s="6" t="s">
        <v>0</v>
      </c>
      <c r="F34" s="21">
        <v>47.629999999999995</v>
      </c>
      <c r="G34" s="21">
        <v>51.879999999999995</v>
      </c>
      <c r="H34" s="21">
        <v>51.04</v>
      </c>
      <c r="I34" s="21">
        <v>69.430000000000007</v>
      </c>
      <c r="J34" s="21">
        <v>41.35</v>
      </c>
    </row>
    <row r="35" spans="4:33" hidden="1" x14ac:dyDescent="0.25">
      <c r="D35" s="18" t="s">
        <v>20</v>
      </c>
      <c r="E35" s="6" t="s">
        <v>21</v>
      </c>
      <c r="F35" s="22">
        <f>87219.15+45315.11</f>
        <v>132534.26</v>
      </c>
      <c r="G35" s="22">
        <f>87219.15+50991.71</f>
        <v>138210.85999999999</v>
      </c>
      <c r="H35" s="22">
        <f>87219.15+45588.85</f>
        <v>132808</v>
      </c>
      <c r="I35" s="22">
        <v>95379.72</v>
      </c>
      <c r="J35" s="22">
        <f>87219.15+30534.2</f>
        <v>117753.34999999999</v>
      </c>
    </row>
    <row r="36" spans="4:33" hidden="1" x14ac:dyDescent="0.25"/>
    <row r="37" spans="4:33" hidden="1" x14ac:dyDescent="0.25"/>
    <row r="38" spans="4:33" hidden="1" x14ac:dyDescent="0.25">
      <c r="D38" s="38" t="s">
        <v>32</v>
      </c>
      <c r="E38" s="38"/>
      <c r="F38" s="38"/>
      <c r="G38" s="38"/>
      <c r="H38" s="38"/>
      <c r="I38" s="38"/>
      <c r="J38" s="38"/>
    </row>
    <row r="39" spans="4:33" hidden="1" x14ac:dyDescent="0.25"/>
    <row r="40" spans="4:33" hidden="1" x14ac:dyDescent="0.25">
      <c r="D40" s="19" t="s">
        <v>7</v>
      </c>
      <c r="E40" s="19" t="s">
        <v>6</v>
      </c>
      <c r="F40" s="20" t="s">
        <v>3</v>
      </c>
      <c r="G40" s="19" t="s">
        <v>4</v>
      </c>
      <c r="H40" s="20" t="s">
        <v>2</v>
      </c>
      <c r="I40" s="19" t="s">
        <v>14</v>
      </c>
      <c r="J40" s="19" t="s">
        <v>1</v>
      </c>
    </row>
    <row r="41" spans="4:33" hidden="1" x14ac:dyDescent="0.25">
      <c r="D41" s="17" t="s">
        <v>19</v>
      </c>
      <c r="E41" s="6" t="s">
        <v>0</v>
      </c>
      <c r="F41" s="21">
        <f>17.61+32.29</f>
        <v>49.9</v>
      </c>
      <c r="G41" s="21">
        <f>32.29+21.84</f>
        <v>54.129999999999995</v>
      </c>
      <c r="H41" s="21">
        <f>32.29+20.33</f>
        <v>52.62</v>
      </c>
      <c r="I41" s="21">
        <f>64.14+1.69+10.41</f>
        <v>76.239999999999995</v>
      </c>
      <c r="J41" s="21">
        <f>32.29+11.22</f>
        <v>43.51</v>
      </c>
    </row>
    <row r="42" spans="4:33" hidden="1" x14ac:dyDescent="0.25">
      <c r="D42" s="18" t="s">
        <v>20</v>
      </c>
      <c r="E42" s="6" t="s">
        <v>5</v>
      </c>
      <c r="F42" s="22">
        <f>94326.05+47168.91</f>
        <v>141494.96000000002</v>
      </c>
      <c r="G42" s="22">
        <f>94326.05+52739.56</f>
        <v>147065.60999999999</v>
      </c>
      <c r="H42" s="22">
        <f>94326.05+46966.73</f>
        <v>141292.78</v>
      </c>
      <c r="I42" s="22">
        <f>66577.1+5509.92+31084.33</f>
        <v>103171.35</v>
      </c>
      <c r="J42" s="22">
        <f>94326.05+31763.4</f>
        <v>126089.45000000001</v>
      </c>
    </row>
    <row r="43" spans="4:33" hidden="1" x14ac:dyDescent="0.25"/>
    <row r="44" spans="4:33" ht="18.95" hidden="1" customHeight="1" x14ac:dyDescent="0.25"/>
    <row r="45" spans="4:33" ht="18.95" hidden="1" customHeight="1" x14ac:dyDescent="0.25"/>
    <row r="46" spans="4:33" ht="18.95" hidden="1" customHeight="1" x14ac:dyDescent="0.25"/>
    <row r="47" spans="4:33" ht="18.95" customHeight="1" x14ac:dyDescent="0.25"/>
    <row r="48" spans="4:33" ht="18.95" customHeight="1" x14ac:dyDescent="0.25">
      <c r="F48" s="31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4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6:33" ht="18.95" customHeight="1" x14ac:dyDescent="0.25">
      <c r="F49" s="31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4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6:33" ht="18.95" customHeight="1" x14ac:dyDescent="0.25">
      <c r="F50" s="31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6:33" ht="18.95" customHeight="1" x14ac:dyDescent="0.25">
      <c r="F51" s="31"/>
      <c r="G51" s="32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4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6:33" ht="18.95" customHeight="1" x14ac:dyDescent="0.25">
      <c r="F52" s="31"/>
      <c r="G52" s="32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4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6:33" ht="18.95" customHeight="1" x14ac:dyDescent="0.25">
      <c r="F53" s="31"/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4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6:33" ht="18.95" customHeight="1" x14ac:dyDescent="0.25">
      <c r="F54" s="31"/>
      <c r="G54" s="32"/>
      <c r="H54" s="33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4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6:33" ht="18.95" customHeight="1" x14ac:dyDescent="0.25">
      <c r="F55" s="31"/>
      <c r="G55" s="32"/>
      <c r="H55" s="3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4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6:33" ht="18.95" customHeight="1" x14ac:dyDescent="0.25">
      <c r="F56" s="31"/>
      <c r="G56" s="32"/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4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6:33" ht="18.95" customHeight="1" x14ac:dyDescent="0.25">
      <c r="F57" s="31"/>
      <c r="G57" s="32"/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4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6:33" ht="18.95" customHeight="1" x14ac:dyDescent="0.25">
      <c r="F58" s="31"/>
      <c r="G58" s="32"/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4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6:33" ht="18.95" customHeight="1" x14ac:dyDescent="0.25">
      <c r="F59" s="31"/>
      <c r="G59" s="32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4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6:33" ht="18.95" customHeight="1" x14ac:dyDescent="0.25">
      <c r="F60" s="31"/>
      <c r="G60" s="32"/>
      <c r="H60" s="3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4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6:33" ht="18.95" customHeight="1" x14ac:dyDescent="0.25">
      <c r="F61" s="31"/>
      <c r="G61" s="32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4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6:33" ht="18.95" customHeight="1" x14ac:dyDescent="0.25">
      <c r="F62" s="31"/>
      <c r="G62" s="32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4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6:33" ht="18.95" customHeight="1" x14ac:dyDescent="0.25">
      <c r="F63" s="31"/>
      <c r="G63" s="32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4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6:33" ht="18.95" customHeight="1" x14ac:dyDescent="0.25">
      <c r="F64" s="31"/>
      <c r="G64" s="32"/>
      <c r="H64" s="33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6:33" ht="18.95" customHeight="1" x14ac:dyDescent="0.25">
      <c r="F65" s="31"/>
      <c r="G65" s="32"/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4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6:33" ht="18.95" customHeight="1" x14ac:dyDescent="0.25">
      <c r="F66" s="31"/>
      <c r="G66" s="32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4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6:33" ht="18.95" customHeight="1" x14ac:dyDescent="0.25">
      <c r="F67" s="31"/>
      <c r="G67" s="32"/>
      <c r="H67" s="33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4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6:33" ht="18.95" customHeight="1" x14ac:dyDescent="0.25">
      <c r="F68" s="31"/>
      <c r="G68" s="32"/>
      <c r="H68" s="33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4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6:33" ht="18.95" customHeight="1" x14ac:dyDescent="0.25">
      <c r="F69" s="31"/>
      <c r="G69" s="32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4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</row>
    <row r="70" spans="6:33" ht="18.95" customHeight="1" x14ac:dyDescent="0.25">
      <c r="F70" s="31"/>
      <c r="G70" s="32"/>
      <c r="H70" s="33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4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6:33" ht="18.95" customHeight="1" x14ac:dyDescent="0.25">
      <c r="F71" s="31"/>
      <c r="G71" s="32"/>
      <c r="H71" s="33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4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</row>
    <row r="72" spans="6:33" ht="18.95" customHeight="1" x14ac:dyDescent="0.25">
      <c r="F72" s="31"/>
      <c r="G72" s="32"/>
      <c r="H72" s="3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4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  <row r="73" spans="6:33" ht="18.95" customHeight="1" x14ac:dyDescent="0.25">
      <c r="F73" s="31"/>
      <c r="G73" s="32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4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6:33" ht="18.95" customHeight="1" x14ac:dyDescent="0.25">
      <c r="F74" s="31"/>
      <c r="G74" s="32"/>
      <c r="H74" s="33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4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6:33" ht="18.95" customHeight="1" x14ac:dyDescent="0.25">
      <c r="F75" s="31"/>
      <c r="G75" s="32"/>
      <c r="H75" s="33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4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6:33" ht="18.95" customHeight="1" x14ac:dyDescent="0.25">
      <c r="F76" s="31"/>
      <c r="G76" s="32"/>
      <c r="H76" s="33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4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6:33" ht="18.95" customHeight="1" x14ac:dyDescent="0.25">
      <c r="F77" s="31"/>
      <c r="G77" s="32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</row>
    <row r="78" spans="6:33" ht="18.95" customHeight="1" x14ac:dyDescent="0.25">
      <c r="F78" s="31"/>
      <c r="G78" s="32"/>
      <c r="H78" s="33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</row>
    <row r="79" spans="6:33" ht="18.95" customHeight="1" x14ac:dyDescent="0.25">
      <c r="F79" s="31"/>
      <c r="G79" s="32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</row>
    <row r="80" spans="6:33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  <row r="300" ht="18.95" customHeight="1" x14ac:dyDescent="0.25"/>
    <row r="301" ht="18.95" customHeight="1" x14ac:dyDescent="0.25"/>
    <row r="302" ht="18.95" customHeight="1" x14ac:dyDescent="0.25"/>
    <row r="303" ht="18.95" customHeight="1" x14ac:dyDescent="0.25"/>
    <row r="304" ht="18.95" customHeight="1" x14ac:dyDescent="0.25"/>
    <row r="305" ht="18.95" customHeight="1" x14ac:dyDescent="0.25"/>
    <row r="306" ht="18.95" customHeight="1" x14ac:dyDescent="0.25"/>
    <row r="307" ht="18.95" customHeight="1" x14ac:dyDescent="0.25"/>
    <row r="308" ht="18.95" customHeight="1" x14ac:dyDescent="0.25"/>
    <row r="309" ht="18.95" customHeight="1" x14ac:dyDescent="0.25"/>
    <row r="310" ht="18.95" customHeight="1" x14ac:dyDescent="0.25"/>
    <row r="311" ht="18.95" customHeight="1" x14ac:dyDescent="0.25"/>
    <row r="312" ht="18.95" customHeight="1" x14ac:dyDescent="0.25"/>
    <row r="313" ht="18.95" customHeight="1" x14ac:dyDescent="0.25"/>
    <row r="314" ht="18.95" customHeight="1" x14ac:dyDescent="0.25"/>
    <row r="315" ht="18.95" customHeight="1" x14ac:dyDescent="0.25"/>
    <row r="316" ht="18.95" customHeight="1" x14ac:dyDescent="0.25"/>
    <row r="317" ht="18.95" customHeight="1" x14ac:dyDescent="0.25"/>
    <row r="318" ht="18.95" customHeight="1" x14ac:dyDescent="0.25"/>
    <row r="319" ht="18.95" customHeight="1" x14ac:dyDescent="0.25"/>
    <row r="320" ht="18.95" customHeight="1" x14ac:dyDescent="0.25"/>
    <row r="321" ht="18.95" customHeight="1" x14ac:dyDescent="0.25"/>
    <row r="322" ht="18.95" customHeight="1" x14ac:dyDescent="0.25"/>
    <row r="323" ht="18.95" customHeight="1" x14ac:dyDescent="0.25"/>
    <row r="324" ht="18.95" customHeight="1" x14ac:dyDescent="0.25"/>
    <row r="325" ht="18.95" customHeight="1" x14ac:dyDescent="0.25"/>
    <row r="326" ht="18.95" customHeight="1" x14ac:dyDescent="0.25"/>
    <row r="327" ht="18.95" customHeight="1" x14ac:dyDescent="0.25"/>
    <row r="328" ht="18.95" customHeight="1" x14ac:dyDescent="0.25"/>
    <row r="329" ht="18.95" customHeight="1" x14ac:dyDescent="0.25"/>
    <row r="330" ht="18.95" customHeight="1" x14ac:dyDescent="0.25"/>
    <row r="331" ht="18.95" customHeight="1" x14ac:dyDescent="0.25"/>
    <row r="332" ht="18.95" customHeight="1" x14ac:dyDescent="0.25"/>
    <row r="333" ht="18.95" customHeight="1" x14ac:dyDescent="0.25"/>
    <row r="334" ht="18.95" customHeight="1" x14ac:dyDescent="0.25"/>
    <row r="335" ht="18.95" customHeight="1" x14ac:dyDescent="0.25"/>
    <row r="336" ht="18.95" customHeight="1" x14ac:dyDescent="0.25"/>
    <row r="337" ht="18.95" customHeight="1" x14ac:dyDescent="0.25"/>
    <row r="338" ht="18.95" customHeight="1" x14ac:dyDescent="0.25"/>
    <row r="339" ht="18.95" customHeight="1" x14ac:dyDescent="0.25"/>
    <row r="340" ht="18.95" customHeight="1" x14ac:dyDescent="0.25"/>
    <row r="341" ht="18.95" customHeight="1" x14ac:dyDescent="0.25"/>
    <row r="342" ht="18.95" customHeight="1" x14ac:dyDescent="0.25"/>
    <row r="343" ht="18.95" customHeight="1" x14ac:dyDescent="0.25"/>
    <row r="344" ht="18.95" customHeight="1" x14ac:dyDescent="0.25"/>
    <row r="345" ht="18.95" customHeight="1" x14ac:dyDescent="0.25"/>
    <row r="346" ht="18.95" customHeight="1" x14ac:dyDescent="0.25"/>
    <row r="347" ht="18.95" customHeight="1" x14ac:dyDescent="0.25"/>
    <row r="348" ht="18.95" customHeight="1" x14ac:dyDescent="0.25"/>
    <row r="349" ht="18.95" customHeight="1" x14ac:dyDescent="0.25"/>
    <row r="350" ht="18.95" customHeight="1" x14ac:dyDescent="0.25"/>
    <row r="351" ht="18.95" customHeight="1" x14ac:dyDescent="0.25"/>
    <row r="352" ht="18.95" customHeight="1" x14ac:dyDescent="0.25"/>
    <row r="353" ht="18.95" customHeight="1" x14ac:dyDescent="0.25"/>
    <row r="354" ht="18.95" customHeight="1" x14ac:dyDescent="0.25"/>
    <row r="355" ht="18.95" customHeight="1" x14ac:dyDescent="0.25"/>
    <row r="356" ht="18.95" customHeight="1" x14ac:dyDescent="0.25"/>
    <row r="357" ht="18.95" customHeight="1" x14ac:dyDescent="0.25"/>
    <row r="358" ht="18.95" customHeight="1" x14ac:dyDescent="0.25"/>
    <row r="359" ht="18.95" customHeight="1" x14ac:dyDescent="0.25"/>
    <row r="360" ht="18.95" customHeight="1" x14ac:dyDescent="0.25"/>
    <row r="361" ht="18.95" customHeight="1" x14ac:dyDescent="0.25"/>
    <row r="362" ht="18.95" customHeight="1" x14ac:dyDescent="0.25"/>
    <row r="363" ht="18.95" customHeight="1" x14ac:dyDescent="0.25"/>
    <row r="364" ht="18.95" customHeight="1" x14ac:dyDescent="0.25"/>
    <row r="365" ht="18.95" customHeight="1" x14ac:dyDescent="0.25"/>
    <row r="366" ht="18.95" customHeight="1" x14ac:dyDescent="0.25"/>
    <row r="367" ht="18.95" customHeight="1" x14ac:dyDescent="0.25"/>
    <row r="368" ht="18.95" customHeight="1" x14ac:dyDescent="0.25"/>
    <row r="369" ht="18.95" customHeight="1" x14ac:dyDescent="0.25"/>
    <row r="370" ht="18.95" customHeight="1" x14ac:dyDescent="0.25"/>
    <row r="371" ht="18.95" customHeight="1" x14ac:dyDescent="0.25"/>
    <row r="372" ht="18.95" customHeight="1" x14ac:dyDescent="0.25"/>
    <row r="373" ht="18.95" customHeight="1" x14ac:dyDescent="0.25"/>
    <row r="374" ht="18.95" customHeight="1" x14ac:dyDescent="0.25"/>
    <row r="375" ht="18.95" customHeight="1" x14ac:dyDescent="0.25"/>
    <row r="376" ht="18.95" customHeight="1" x14ac:dyDescent="0.25"/>
    <row r="377" ht="18.95" customHeight="1" x14ac:dyDescent="0.25"/>
    <row r="378" ht="18.95" customHeight="1" x14ac:dyDescent="0.25"/>
    <row r="379" ht="18.95" customHeight="1" x14ac:dyDescent="0.25"/>
    <row r="380" ht="18.95" customHeight="1" x14ac:dyDescent="0.25"/>
    <row r="381" ht="18.95" customHeight="1" x14ac:dyDescent="0.25"/>
    <row r="382" ht="18.95" customHeight="1" x14ac:dyDescent="0.25"/>
    <row r="383" ht="18.95" customHeight="1" x14ac:dyDescent="0.25"/>
    <row r="384" ht="18.95" customHeight="1" x14ac:dyDescent="0.25"/>
    <row r="385" ht="18.95" customHeight="1" x14ac:dyDescent="0.25"/>
    <row r="386" ht="18.95" customHeight="1" x14ac:dyDescent="0.25"/>
    <row r="387" ht="18.95" customHeight="1" x14ac:dyDescent="0.25"/>
    <row r="388" ht="18.95" customHeight="1" x14ac:dyDescent="0.25"/>
    <row r="389" ht="18.95" customHeight="1" x14ac:dyDescent="0.25"/>
    <row r="390" ht="18.95" customHeight="1" x14ac:dyDescent="0.25"/>
    <row r="391" ht="18.95" customHeight="1" x14ac:dyDescent="0.25"/>
    <row r="392" ht="18.95" customHeight="1" x14ac:dyDescent="0.25"/>
    <row r="393" ht="18.95" customHeight="1" x14ac:dyDescent="0.25"/>
    <row r="394" ht="18.95" customHeight="1" x14ac:dyDescent="0.25"/>
    <row r="395" ht="18.95" customHeight="1" x14ac:dyDescent="0.25"/>
    <row r="396" ht="18.95" customHeight="1" x14ac:dyDescent="0.25"/>
    <row r="397" ht="18.95" customHeight="1" x14ac:dyDescent="0.25"/>
    <row r="398" ht="18.95" customHeight="1" x14ac:dyDescent="0.25"/>
    <row r="399" ht="18.95" customHeight="1" x14ac:dyDescent="0.25"/>
    <row r="400" ht="18.95" customHeight="1" x14ac:dyDescent="0.25"/>
    <row r="401" ht="18.95" customHeight="1" x14ac:dyDescent="0.25"/>
    <row r="402" ht="18.95" customHeight="1" x14ac:dyDescent="0.25"/>
    <row r="403" ht="18.95" customHeight="1" x14ac:dyDescent="0.25"/>
    <row r="404" ht="18.95" customHeight="1" x14ac:dyDescent="0.25"/>
    <row r="405" ht="18.95" customHeight="1" x14ac:dyDescent="0.25"/>
    <row r="406" ht="18.95" customHeight="1" x14ac:dyDescent="0.25"/>
    <row r="407" ht="18.95" customHeight="1" x14ac:dyDescent="0.25"/>
    <row r="408" ht="18.95" customHeight="1" x14ac:dyDescent="0.25"/>
    <row r="409" ht="18.95" customHeight="1" x14ac:dyDescent="0.25"/>
    <row r="410" ht="18.95" customHeight="1" x14ac:dyDescent="0.25"/>
    <row r="411" ht="18.95" customHeight="1" x14ac:dyDescent="0.25"/>
    <row r="412" ht="18.95" customHeight="1" x14ac:dyDescent="0.25"/>
    <row r="413" ht="18.95" customHeight="1" x14ac:dyDescent="0.25"/>
    <row r="414" ht="18.95" customHeight="1" x14ac:dyDescent="0.25"/>
    <row r="415" ht="18.95" customHeight="1" x14ac:dyDescent="0.25"/>
    <row r="416" ht="18.95" customHeight="1" x14ac:dyDescent="0.25"/>
    <row r="417" ht="18.95" customHeight="1" x14ac:dyDescent="0.25"/>
    <row r="418" ht="18.95" customHeight="1" x14ac:dyDescent="0.25"/>
    <row r="419" ht="18.95" customHeight="1" x14ac:dyDescent="0.25"/>
    <row r="420" ht="18.95" customHeight="1" x14ac:dyDescent="0.25"/>
    <row r="421" ht="18.95" customHeight="1" x14ac:dyDescent="0.25"/>
    <row r="422" ht="18.95" customHeight="1" x14ac:dyDescent="0.25"/>
    <row r="423" ht="18.95" customHeight="1" x14ac:dyDescent="0.25"/>
    <row r="424" ht="18.95" customHeight="1" x14ac:dyDescent="0.25"/>
    <row r="425" ht="18.95" customHeight="1" x14ac:dyDescent="0.25"/>
    <row r="426" ht="18.95" customHeight="1" x14ac:dyDescent="0.25"/>
    <row r="427" ht="18.95" customHeight="1" x14ac:dyDescent="0.25"/>
    <row r="428" ht="18.95" customHeight="1" x14ac:dyDescent="0.25"/>
    <row r="429" ht="18.95" customHeight="1" x14ac:dyDescent="0.25"/>
    <row r="430" ht="18.95" customHeight="1" x14ac:dyDescent="0.25"/>
    <row r="431" ht="18.95" customHeight="1" x14ac:dyDescent="0.25"/>
    <row r="432" ht="18.95" customHeight="1" x14ac:dyDescent="0.25"/>
    <row r="433" ht="18.95" customHeight="1" x14ac:dyDescent="0.25"/>
    <row r="434" ht="18.95" customHeight="1" x14ac:dyDescent="0.25"/>
    <row r="435" ht="18.95" customHeight="1" x14ac:dyDescent="0.25"/>
    <row r="436" ht="18.95" customHeight="1" x14ac:dyDescent="0.25"/>
    <row r="437" ht="18.95" customHeight="1" x14ac:dyDescent="0.25"/>
    <row r="438" ht="18.95" customHeight="1" x14ac:dyDescent="0.25"/>
    <row r="439" ht="18.95" customHeight="1" x14ac:dyDescent="0.25"/>
    <row r="440" ht="18.95" customHeight="1" x14ac:dyDescent="0.25"/>
    <row r="441" ht="18.95" customHeight="1" x14ac:dyDescent="0.25"/>
    <row r="442" ht="18.95" customHeight="1" x14ac:dyDescent="0.25"/>
    <row r="443" ht="18.95" customHeight="1" x14ac:dyDescent="0.25"/>
    <row r="444" ht="18.95" customHeight="1" x14ac:dyDescent="0.25"/>
    <row r="445" ht="18.95" customHeight="1" x14ac:dyDescent="0.25"/>
    <row r="446" ht="18.95" customHeight="1" x14ac:dyDescent="0.25"/>
    <row r="447" ht="18.95" customHeight="1" x14ac:dyDescent="0.25"/>
    <row r="448" ht="18.95" customHeight="1" x14ac:dyDescent="0.25"/>
    <row r="449" ht="18.95" customHeight="1" x14ac:dyDescent="0.25"/>
    <row r="450" ht="18.95" customHeight="1" x14ac:dyDescent="0.25"/>
    <row r="451" ht="18.95" customHeight="1" x14ac:dyDescent="0.25"/>
    <row r="452" ht="18.95" customHeight="1" x14ac:dyDescent="0.25"/>
    <row r="453" ht="18.95" customHeight="1" x14ac:dyDescent="0.25"/>
    <row r="454" ht="18.95" customHeight="1" x14ac:dyDescent="0.25"/>
    <row r="455" ht="18.95" customHeight="1" x14ac:dyDescent="0.25"/>
    <row r="456" ht="18.95" customHeight="1" x14ac:dyDescent="0.25"/>
    <row r="457" ht="18.95" customHeight="1" x14ac:dyDescent="0.25"/>
    <row r="458" ht="18.95" customHeight="1" x14ac:dyDescent="0.25"/>
    <row r="459" ht="18.95" customHeight="1" x14ac:dyDescent="0.25"/>
    <row r="460" ht="18.95" customHeight="1" x14ac:dyDescent="0.25"/>
    <row r="461" ht="18.95" customHeight="1" x14ac:dyDescent="0.25"/>
    <row r="462" ht="18.95" customHeight="1" x14ac:dyDescent="0.25"/>
    <row r="463" ht="18.95" customHeight="1" x14ac:dyDescent="0.25"/>
    <row r="464" ht="18.95" customHeight="1" x14ac:dyDescent="0.25"/>
    <row r="465" ht="18.95" customHeight="1" x14ac:dyDescent="0.25"/>
    <row r="466" ht="18.95" customHeight="1" x14ac:dyDescent="0.25"/>
    <row r="467" ht="18.95" customHeight="1" x14ac:dyDescent="0.25"/>
    <row r="468" ht="18.95" customHeight="1" x14ac:dyDescent="0.25"/>
    <row r="469" ht="18.95" customHeight="1" x14ac:dyDescent="0.25"/>
    <row r="470" ht="18.95" customHeight="1" x14ac:dyDescent="0.25"/>
    <row r="471" ht="18.95" customHeight="1" x14ac:dyDescent="0.25"/>
    <row r="472" ht="18.95" customHeight="1" x14ac:dyDescent="0.25"/>
    <row r="473" ht="18.95" customHeight="1" x14ac:dyDescent="0.25"/>
    <row r="474" ht="18.95" customHeight="1" x14ac:dyDescent="0.25"/>
    <row r="475" ht="18.95" customHeight="1" x14ac:dyDescent="0.25"/>
    <row r="476" ht="18.95" customHeight="1" x14ac:dyDescent="0.25"/>
    <row r="477" ht="18.95" customHeight="1" x14ac:dyDescent="0.25"/>
    <row r="478" ht="18.95" customHeight="1" x14ac:dyDescent="0.25"/>
    <row r="479" ht="18.95" customHeight="1" x14ac:dyDescent="0.25"/>
    <row r="480" ht="18.95" customHeight="1" x14ac:dyDescent="0.25"/>
    <row r="481" ht="18.95" customHeight="1" x14ac:dyDescent="0.25"/>
    <row r="482" ht="18.95" customHeight="1" x14ac:dyDescent="0.25"/>
    <row r="483" ht="18.95" customHeight="1" x14ac:dyDescent="0.25"/>
    <row r="484" ht="18.95" customHeight="1" x14ac:dyDescent="0.25"/>
    <row r="485" ht="18.95" customHeight="1" x14ac:dyDescent="0.25"/>
    <row r="486" ht="18.95" customHeight="1" x14ac:dyDescent="0.25"/>
    <row r="487" ht="18.95" customHeight="1" x14ac:dyDescent="0.25"/>
    <row r="488" ht="18.95" customHeight="1" x14ac:dyDescent="0.25"/>
    <row r="489" ht="18.95" customHeight="1" x14ac:dyDescent="0.25"/>
    <row r="490" ht="18.95" customHeight="1" x14ac:dyDescent="0.25"/>
    <row r="491" ht="18.95" customHeight="1" x14ac:dyDescent="0.25"/>
    <row r="492" ht="18.95" customHeight="1" x14ac:dyDescent="0.25"/>
    <row r="493" ht="18.95" customHeight="1" x14ac:dyDescent="0.25"/>
    <row r="494" ht="18.95" customHeight="1" x14ac:dyDescent="0.25"/>
    <row r="495" ht="18.95" customHeight="1" x14ac:dyDescent="0.25"/>
    <row r="496" ht="18.95" customHeight="1" x14ac:dyDescent="0.25"/>
    <row r="497" ht="18.95" customHeight="1" x14ac:dyDescent="0.25"/>
    <row r="498" ht="18.95" customHeight="1" x14ac:dyDescent="0.25"/>
    <row r="499" ht="18.95" customHeight="1" x14ac:dyDescent="0.25"/>
    <row r="500" ht="18.95" customHeight="1" x14ac:dyDescent="0.25"/>
    <row r="501" ht="18.95" customHeight="1" x14ac:dyDescent="0.25"/>
    <row r="502" ht="18.95" customHeight="1" x14ac:dyDescent="0.25"/>
    <row r="503" ht="18.95" customHeight="1" x14ac:dyDescent="0.25"/>
    <row r="504" ht="18.95" customHeight="1" x14ac:dyDescent="0.25"/>
    <row r="505" ht="18.95" customHeight="1" x14ac:dyDescent="0.25"/>
    <row r="506" ht="18.95" customHeight="1" x14ac:dyDescent="0.25"/>
    <row r="507" ht="18.95" customHeight="1" x14ac:dyDescent="0.25"/>
    <row r="508" ht="18.95" customHeight="1" x14ac:dyDescent="0.25"/>
    <row r="509" ht="18.95" customHeight="1" x14ac:dyDescent="0.25"/>
    <row r="510" ht="18.95" customHeight="1" x14ac:dyDescent="0.25"/>
    <row r="511" ht="18.95" customHeight="1" x14ac:dyDescent="0.25"/>
    <row r="512" ht="18.95" customHeight="1" x14ac:dyDescent="0.25"/>
    <row r="513" ht="18.95" customHeight="1" x14ac:dyDescent="0.25"/>
    <row r="514" ht="18.95" customHeight="1" x14ac:dyDescent="0.25"/>
    <row r="515" ht="18.95" customHeight="1" x14ac:dyDescent="0.25"/>
    <row r="516" ht="18.95" customHeight="1" x14ac:dyDescent="0.25"/>
    <row r="517" ht="18.95" customHeight="1" x14ac:dyDescent="0.25"/>
    <row r="518" ht="18.95" customHeight="1" x14ac:dyDescent="0.25"/>
    <row r="519" ht="18.95" customHeight="1" x14ac:dyDescent="0.25"/>
    <row r="520" ht="18.95" customHeight="1" x14ac:dyDescent="0.25"/>
    <row r="521" ht="18.95" customHeight="1" x14ac:dyDescent="0.25"/>
    <row r="522" ht="18.95" customHeight="1" x14ac:dyDescent="0.25"/>
    <row r="523" ht="18.95" customHeight="1" x14ac:dyDescent="0.25"/>
    <row r="524" ht="18.95" customHeight="1" x14ac:dyDescent="0.25"/>
    <row r="525" ht="18.95" customHeight="1" x14ac:dyDescent="0.25"/>
    <row r="526" ht="18.95" customHeight="1" x14ac:dyDescent="0.25"/>
    <row r="527" ht="18.95" customHeight="1" x14ac:dyDescent="0.25"/>
    <row r="528" ht="18.95" customHeight="1" x14ac:dyDescent="0.25"/>
    <row r="529" ht="18.95" customHeight="1" x14ac:dyDescent="0.25"/>
    <row r="530" ht="18.95" customHeight="1" x14ac:dyDescent="0.25"/>
    <row r="531" ht="18.95" customHeight="1" x14ac:dyDescent="0.25"/>
    <row r="532" ht="18.95" customHeight="1" x14ac:dyDescent="0.25"/>
    <row r="533" ht="18.95" customHeight="1" x14ac:dyDescent="0.25"/>
    <row r="534" ht="18.95" customHeight="1" x14ac:dyDescent="0.25"/>
    <row r="535" ht="18.95" customHeight="1" x14ac:dyDescent="0.25"/>
    <row r="536" ht="18.95" customHeight="1" x14ac:dyDescent="0.25"/>
    <row r="537" ht="18.95" customHeight="1" x14ac:dyDescent="0.25"/>
    <row r="538" ht="18.95" customHeight="1" x14ac:dyDescent="0.25"/>
    <row r="539" ht="18.95" customHeight="1" x14ac:dyDescent="0.25"/>
    <row r="540" ht="18.95" customHeight="1" x14ac:dyDescent="0.25"/>
    <row r="541" ht="18.95" customHeight="1" x14ac:dyDescent="0.25"/>
    <row r="542" ht="18.95" customHeight="1" x14ac:dyDescent="0.25"/>
    <row r="543" ht="18.95" customHeight="1" x14ac:dyDescent="0.25"/>
    <row r="544" ht="18.95" customHeight="1" x14ac:dyDescent="0.25"/>
    <row r="545" ht="18.95" customHeight="1" x14ac:dyDescent="0.25"/>
    <row r="546" ht="18.95" customHeight="1" x14ac:dyDescent="0.25"/>
    <row r="547" ht="18.95" customHeight="1" x14ac:dyDescent="0.25"/>
    <row r="548" ht="18.95" customHeight="1" x14ac:dyDescent="0.25"/>
    <row r="549" ht="18.95" customHeight="1" x14ac:dyDescent="0.25"/>
    <row r="550" ht="18.95" customHeight="1" x14ac:dyDescent="0.25"/>
    <row r="551" ht="18.95" customHeight="1" x14ac:dyDescent="0.25"/>
    <row r="552" ht="18.95" customHeight="1" x14ac:dyDescent="0.25"/>
    <row r="553" ht="18.95" customHeight="1" x14ac:dyDescent="0.25"/>
    <row r="554" ht="18.95" customHeight="1" x14ac:dyDescent="0.25"/>
    <row r="555" ht="18.95" customHeight="1" x14ac:dyDescent="0.25"/>
    <row r="556" ht="18.95" customHeight="1" x14ac:dyDescent="0.25"/>
    <row r="557" ht="18.95" customHeight="1" x14ac:dyDescent="0.25"/>
    <row r="558" ht="18.95" customHeight="1" x14ac:dyDescent="0.25"/>
    <row r="559" ht="18.95" customHeight="1" x14ac:dyDescent="0.25"/>
    <row r="560" ht="18.95" customHeight="1" x14ac:dyDescent="0.25"/>
    <row r="561" ht="18.95" customHeight="1" x14ac:dyDescent="0.25"/>
    <row r="562" ht="18.95" customHeight="1" x14ac:dyDescent="0.25"/>
    <row r="563" ht="18.95" customHeight="1" x14ac:dyDescent="0.25"/>
    <row r="564" ht="18.95" customHeight="1" x14ac:dyDescent="0.25"/>
    <row r="565" ht="18.95" customHeight="1" x14ac:dyDescent="0.25"/>
    <row r="566" ht="18.95" customHeight="1" x14ac:dyDescent="0.25"/>
    <row r="567" ht="18.95" customHeight="1" x14ac:dyDescent="0.25"/>
    <row r="568" ht="18.95" customHeight="1" x14ac:dyDescent="0.25"/>
    <row r="569" ht="18.95" customHeight="1" x14ac:dyDescent="0.25"/>
    <row r="570" ht="18.95" customHeight="1" x14ac:dyDescent="0.25"/>
    <row r="571" ht="18.95" customHeight="1" x14ac:dyDescent="0.25"/>
    <row r="572" ht="18.95" customHeight="1" x14ac:dyDescent="0.25"/>
    <row r="573" ht="18.95" customHeight="1" x14ac:dyDescent="0.25"/>
    <row r="574" ht="18.95" customHeight="1" x14ac:dyDescent="0.25"/>
    <row r="575" ht="18.95" customHeight="1" x14ac:dyDescent="0.25"/>
    <row r="576" ht="18.95" customHeight="1" x14ac:dyDescent="0.25"/>
    <row r="577" ht="18.95" customHeight="1" x14ac:dyDescent="0.25"/>
    <row r="578" ht="18.95" customHeight="1" x14ac:dyDescent="0.25"/>
    <row r="579" ht="18.95" customHeight="1" x14ac:dyDescent="0.25"/>
    <row r="580" ht="18.95" customHeight="1" x14ac:dyDescent="0.25"/>
    <row r="581" ht="18.95" customHeight="1" x14ac:dyDescent="0.25"/>
    <row r="582" ht="18.95" customHeight="1" x14ac:dyDescent="0.25"/>
    <row r="583" ht="18.95" customHeight="1" x14ac:dyDescent="0.25"/>
    <row r="584" ht="18.95" customHeight="1" x14ac:dyDescent="0.25"/>
    <row r="585" ht="18.95" customHeight="1" x14ac:dyDescent="0.25"/>
    <row r="586" ht="18.95" customHeight="1" x14ac:dyDescent="0.25"/>
    <row r="587" ht="18.95" customHeight="1" x14ac:dyDescent="0.25"/>
    <row r="588" ht="18.95" customHeight="1" x14ac:dyDescent="0.25"/>
    <row r="589" ht="18.95" customHeight="1" x14ac:dyDescent="0.25"/>
    <row r="590" ht="18.95" customHeight="1" x14ac:dyDescent="0.25"/>
    <row r="591" ht="18.95" customHeight="1" x14ac:dyDescent="0.25"/>
    <row r="592" ht="18.95" customHeight="1" x14ac:dyDescent="0.25"/>
    <row r="593" ht="18.95" customHeight="1" x14ac:dyDescent="0.25"/>
    <row r="594" ht="18.95" customHeight="1" x14ac:dyDescent="0.25"/>
    <row r="595" ht="18.95" customHeight="1" x14ac:dyDescent="0.25"/>
    <row r="596" ht="18.95" customHeight="1" x14ac:dyDescent="0.25"/>
    <row r="597" ht="18.95" customHeight="1" x14ac:dyDescent="0.25"/>
    <row r="598" ht="18.95" customHeight="1" x14ac:dyDescent="0.25"/>
    <row r="599" ht="18.95" customHeight="1" x14ac:dyDescent="0.25"/>
    <row r="600" ht="18.95" customHeight="1" x14ac:dyDescent="0.25"/>
    <row r="601" ht="18.95" customHeight="1" x14ac:dyDescent="0.25"/>
    <row r="602" ht="18.95" customHeight="1" x14ac:dyDescent="0.25"/>
    <row r="603" ht="18.95" customHeight="1" x14ac:dyDescent="0.25"/>
    <row r="604" ht="18.95" customHeight="1" x14ac:dyDescent="0.25"/>
    <row r="605" ht="18.95" customHeight="1" x14ac:dyDescent="0.25"/>
    <row r="606" ht="18.95" customHeight="1" x14ac:dyDescent="0.25"/>
    <row r="607" ht="18.95" customHeight="1" x14ac:dyDescent="0.25"/>
    <row r="608" ht="18.95" customHeight="1" x14ac:dyDescent="0.25"/>
    <row r="609" ht="18.95" customHeight="1" x14ac:dyDescent="0.25"/>
    <row r="610" ht="18.95" customHeight="1" x14ac:dyDescent="0.25"/>
    <row r="611" ht="18.95" customHeight="1" x14ac:dyDescent="0.25"/>
    <row r="612" ht="18.95" customHeight="1" x14ac:dyDescent="0.25"/>
    <row r="613" ht="18.95" customHeight="1" x14ac:dyDescent="0.25"/>
    <row r="614" ht="18.95" customHeight="1" x14ac:dyDescent="0.25"/>
    <row r="615" ht="18.95" customHeight="1" x14ac:dyDescent="0.25"/>
    <row r="616" ht="18.95" customHeight="1" x14ac:dyDescent="0.25"/>
    <row r="617" ht="18.95" customHeight="1" x14ac:dyDescent="0.25"/>
    <row r="618" ht="18.95" customHeight="1" x14ac:dyDescent="0.25"/>
    <row r="619" ht="18.95" customHeight="1" x14ac:dyDescent="0.25"/>
    <row r="620" ht="18.95" customHeight="1" x14ac:dyDescent="0.25"/>
    <row r="621" ht="18.95" customHeight="1" x14ac:dyDescent="0.25"/>
    <row r="622" ht="18.95" customHeight="1" x14ac:dyDescent="0.25"/>
    <row r="623" ht="18.95" customHeight="1" x14ac:dyDescent="0.25"/>
    <row r="624" ht="18.95" customHeight="1" x14ac:dyDescent="0.25"/>
    <row r="625" ht="18.95" customHeight="1" x14ac:dyDescent="0.25"/>
    <row r="626" ht="18.95" customHeight="1" x14ac:dyDescent="0.25"/>
    <row r="627" ht="18.95" customHeight="1" x14ac:dyDescent="0.25"/>
    <row r="628" ht="18.95" customHeight="1" x14ac:dyDescent="0.25"/>
    <row r="629" ht="18.95" customHeight="1" x14ac:dyDescent="0.25"/>
    <row r="630" ht="18.95" customHeight="1" x14ac:dyDescent="0.25"/>
    <row r="631" ht="18.95" customHeight="1" x14ac:dyDescent="0.25"/>
    <row r="632" ht="18.95" customHeight="1" x14ac:dyDescent="0.25"/>
    <row r="633" ht="18.95" customHeight="1" x14ac:dyDescent="0.25"/>
    <row r="634" ht="18.95" customHeight="1" x14ac:dyDescent="0.25"/>
    <row r="635" ht="18.95" customHeight="1" x14ac:dyDescent="0.25"/>
    <row r="636" ht="18.95" customHeight="1" x14ac:dyDescent="0.25"/>
    <row r="637" ht="18.95" customHeight="1" x14ac:dyDescent="0.25"/>
    <row r="638" ht="18.95" customHeight="1" x14ac:dyDescent="0.25"/>
    <row r="639" ht="18.95" customHeight="1" x14ac:dyDescent="0.25"/>
    <row r="640" ht="18.95" customHeight="1" x14ac:dyDescent="0.25"/>
    <row r="641" ht="18.95" customHeight="1" x14ac:dyDescent="0.25"/>
    <row r="642" ht="18.95" customHeight="1" x14ac:dyDescent="0.25"/>
    <row r="643" ht="18.95" customHeight="1" x14ac:dyDescent="0.25"/>
    <row r="644" ht="18.95" customHeight="1" x14ac:dyDescent="0.25"/>
    <row r="645" ht="18.95" customHeight="1" x14ac:dyDescent="0.25"/>
    <row r="646" ht="18.95" customHeight="1" x14ac:dyDescent="0.25"/>
    <row r="647" ht="18.95" customHeight="1" x14ac:dyDescent="0.25"/>
    <row r="648" ht="18.95" customHeight="1" x14ac:dyDescent="0.25"/>
    <row r="649" ht="18.95" customHeight="1" x14ac:dyDescent="0.25"/>
    <row r="650" ht="18.95" customHeight="1" x14ac:dyDescent="0.25"/>
    <row r="651" ht="18.95" customHeight="1" x14ac:dyDescent="0.25"/>
    <row r="652" ht="18.95" customHeight="1" x14ac:dyDescent="0.25"/>
    <row r="653" ht="18.95" customHeight="1" x14ac:dyDescent="0.25"/>
    <row r="654" ht="18.95" customHeight="1" x14ac:dyDescent="0.25"/>
    <row r="655" ht="18.95" customHeight="1" x14ac:dyDescent="0.25"/>
    <row r="656" ht="18.95" customHeight="1" x14ac:dyDescent="0.25"/>
    <row r="657" ht="18.95" customHeight="1" x14ac:dyDescent="0.25"/>
    <row r="658" ht="18.95" customHeight="1" x14ac:dyDescent="0.25"/>
    <row r="659" ht="18.95" customHeight="1" x14ac:dyDescent="0.25"/>
    <row r="660" ht="18.95" customHeight="1" x14ac:dyDescent="0.25"/>
    <row r="661" ht="18.95" customHeight="1" x14ac:dyDescent="0.25"/>
    <row r="662" ht="18.95" customHeight="1" x14ac:dyDescent="0.25"/>
    <row r="663" ht="18.95" customHeight="1" x14ac:dyDescent="0.25"/>
    <row r="664" ht="18.95" customHeight="1" x14ac:dyDescent="0.25"/>
    <row r="665" ht="18.95" customHeight="1" x14ac:dyDescent="0.25"/>
    <row r="666" ht="18.95" customHeight="1" x14ac:dyDescent="0.25"/>
    <row r="667" ht="18.95" customHeight="1" x14ac:dyDescent="0.25"/>
    <row r="668" ht="18.95" customHeight="1" x14ac:dyDescent="0.25"/>
    <row r="669" ht="18.95" customHeight="1" x14ac:dyDescent="0.25"/>
    <row r="670" ht="18.95" customHeight="1" x14ac:dyDescent="0.25"/>
    <row r="671" ht="18.95" customHeight="1" x14ac:dyDescent="0.25"/>
    <row r="672" ht="18.95" customHeight="1" x14ac:dyDescent="0.25"/>
    <row r="673" ht="18.95" customHeight="1" x14ac:dyDescent="0.25"/>
    <row r="674" ht="18.95" customHeight="1" x14ac:dyDescent="0.25"/>
    <row r="675" ht="18.95" customHeight="1" x14ac:dyDescent="0.25"/>
    <row r="676" ht="18.95" customHeight="1" x14ac:dyDescent="0.25"/>
    <row r="677" ht="18.95" customHeight="1" x14ac:dyDescent="0.25"/>
    <row r="678" ht="18.95" customHeight="1" x14ac:dyDescent="0.25"/>
    <row r="679" ht="18.95" customHeight="1" x14ac:dyDescent="0.25"/>
    <row r="680" ht="18.95" customHeight="1" x14ac:dyDescent="0.25"/>
    <row r="681" ht="18.95" customHeight="1" x14ac:dyDescent="0.25"/>
    <row r="682" ht="18.95" customHeight="1" x14ac:dyDescent="0.25"/>
    <row r="683" ht="18.95" customHeight="1" x14ac:dyDescent="0.25"/>
    <row r="684" ht="18.95" customHeight="1" x14ac:dyDescent="0.25"/>
    <row r="685" ht="18.95" customHeight="1" x14ac:dyDescent="0.25"/>
    <row r="686" ht="18.95" customHeight="1" x14ac:dyDescent="0.25"/>
    <row r="687" ht="18.95" customHeight="1" x14ac:dyDescent="0.25"/>
    <row r="688" ht="18.95" customHeight="1" x14ac:dyDescent="0.25"/>
    <row r="689" ht="18.95" customHeight="1" x14ac:dyDescent="0.25"/>
    <row r="690" ht="18.95" customHeight="1" x14ac:dyDescent="0.25"/>
    <row r="691" ht="18.95" customHeight="1" x14ac:dyDescent="0.25"/>
    <row r="692" ht="18.95" customHeight="1" x14ac:dyDescent="0.25"/>
    <row r="693" ht="18.95" customHeight="1" x14ac:dyDescent="0.25"/>
    <row r="694" ht="18.95" customHeight="1" x14ac:dyDescent="0.25"/>
    <row r="695" ht="18.95" customHeight="1" x14ac:dyDescent="0.25"/>
    <row r="696" ht="18.95" customHeight="1" x14ac:dyDescent="0.25"/>
    <row r="697" ht="18.95" customHeight="1" x14ac:dyDescent="0.25"/>
    <row r="698" ht="18.95" customHeight="1" x14ac:dyDescent="0.25"/>
    <row r="699" ht="18.95" customHeight="1" x14ac:dyDescent="0.25"/>
  </sheetData>
  <mergeCells count="9">
    <mergeCell ref="D31:J31"/>
    <mergeCell ref="D38:J38"/>
    <mergeCell ref="C20:F20"/>
    <mergeCell ref="C26:F26"/>
    <mergeCell ref="C2:H2"/>
    <mergeCell ref="C4:H4"/>
    <mergeCell ref="C28:H28"/>
    <mergeCell ref="C6:F6"/>
    <mergeCell ref="C14:F14"/>
  </mergeCells>
  <dataValidations count="1">
    <dataValidation type="list" allowBlank="1" showInputMessage="1" showErrorMessage="1" sqref="E8">
      <formula1>gt</formula1>
    </dataValidation>
  </dataValidations>
  <printOptions horizontalCentered="1" verticalCentered="1"/>
  <pageMargins left="0.39370078740157483" right="0.39370078740157483" top="0.78740157480314965" bottom="0.78740157480314965" header="0" footer="0"/>
  <pageSetup paperSize="9" scale="87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kalkulator opłat za ciepło</vt:lpstr>
      <vt:lpstr>gt</vt:lpstr>
      <vt:lpstr>gw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marekkrol</dc:creator>
  <cp:lastModifiedBy>marekkrol</cp:lastModifiedBy>
  <cp:lastPrinted>2017-01-03T10:38:28Z</cp:lastPrinted>
  <dcterms:created xsi:type="dcterms:W3CDTF">2001-01-25T07:16:18Z</dcterms:created>
  <dcterms:modified xsi:type="dcterms:W3CDTF">2019-10-24T11:31:49Z</dcterms:modified>
</cp:coreProperties>
</file>